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ownloads\"/>
    </mc:Choice>
  </mc:AlternateContent>
  <bookViews>
    <workbookView xWindow="120" yWindow="15" windowWidth="18960" windowHeight="11325"/>
  </bookViews>
  <sheets>
    <sheet name="Reserves" sheetId="1" r:id="rId1"/>
    <sheet name="PT" sheetId="3" r:id="rId2"/>
  </sheets>
  <calcPr calcId="171027"/>
  <pivotCaches>
    <pivotCache cacheId="0" r:id="rId3"/>
  </pivotCaches>
</workbook>
</file>

<file path=xl/calcChain.xml><?xml version="1.0" encoding="utf-8"?>
<calcChain xmlns="http://schemas.openxmlformats.org/spreadsheetml/2006/main">
  <c r="N27" i="1" l="1"/>
  <c r="N15" i="1"/>
  <c r="Q14" i="1"/>
  <c r="Q25" i="1"/>
  <c r="Q24" i="1"/>
  <c r="Q26" i="1" s="1"/>
  <c r="Q23" i="1"/>
  <c r="Q22" i="1"/>
  <c r="Q21" i="1"/>
  <c r="Q20" i="1"/>
  <c r="Q19" i="1"/>
  <c r="Q18" i="1"/>
  <c r="Q13" i="1"/>
  <c r="Q12" i="1"/>
  <c r="Q11" i="1"/>
  <c r="Q10" i="1"/>
  <c r="Q9" i="1"/>
  <c r="Q8" i="1"/>
  <c r="Q7" i="1"/>
  <c r="P7" i="1"/>
  <c r="P13" i="1"/>
  <c r="P12" i="1"/>
  <c r="P11" i="1"/>
  <c r="P10" i="1"/>
  <c r="P9" i="1"/>
  <c r="P8" i="1"/>
  <c r="P25" i="1"/>
  <c r="P24" i="1"/>
  <c r="P23" i="1"/>
  <c r="P22" i="1"/>
  <c r="P26" i="1" s="1"/>
  <c r="P21" i="1"/>
  <c r="P20" i="1"/>
  <c r="P19" i="1"/>
  <c r="P18" i="1"/>
  <c r="G26" i="1"/>
  <c r="N26" i="1"/>
  <c r="M26" i="1"/>
  <c r="L26" i="1"/>
  <c r="K26" i="1"/>
  <c r="J26" i="1"/>
  <c r="H26" i="1"/>
  <c r="N14" i="1"/>
  <c r="M14" i="1"/>
  <c r="L14" i="1"/>
  <c r="K14" i="1"/>
  <c r="J14" i="1"/>
  <c r="H14" i="1"/>
  <c r="G14" i="1"/>
  <c r="P14" i="1" l="1"/>
</calcChain>
</file>

<file path=xl/sharedStrings.xml><?xml version="1.0" encoding="utf-8"?>
<sst xmlns="http://schemas.openxmlformats.org/spreadsheetml/2006/main" count="131" uniqueCount="75">
  <si>
    <r>
      <rPr>
        <sz val="8"/>
        <color rgb="FF2A669E"/>
        <rFont val="Arial"/>
        <family val="2"/>
      </rPr>
      <t>Description</t>
    </r>
  </si>
  <si>
    <r>
      <rPr>
        <sz val="8"/>
        <color rgb="FF2A669E"/>
        <rFont val="Arial"/>
        <family val="2"/>
      </rPr>
      <t>Replacement Cost</t>
    </r>
  </si>
  <si>
    <r>
      <rPr>
        <sz val="8"/>
        <color rgb="FF2A669E"/>
        <rFont val="Arial"/>
        <family val="2"/>
      </rPr>
      <t>Est. Rem. Life</t>
    </r>
  </si>
  <si>
    <r>
      <rPr>
        <sz val="8"/>
        <color rgb="FF2A669E"/>
        <rFont val="Arial"/>
        <family val="2"/>
      </rPr>
      <t>Typical Life</t>
    </r>
  </si>
  <si>
    <r>
      <rPr>
        <sz val="8"/>
        <color rgb="FF2A669E"/>
        <rFont val="Arial"/>
        <family val="2"/>
      </rPr>
      <t>Present Fund</t>
    </r>
  </si>
  <si>
    <r>
      <rPr>
        <sz val="8"/>
        <color rgb="FF2A669E"/>
        <rFont val="Arial"/>
        <family val="2"/>
      </rPr>
      <t>Required Fund</t>
    </r>
  </si>
  <si>
    <r>
      <rPr>
        <sz val="8"/>
        <color rgb="FF2A669E"/>
        <rFont val="Arial"/>
        <family val="2"/>
      </rPr>
      <t>Surplus (Deficit)</t>
    </r>
  </si>
  <si>
    <r>
      <rPr>
        <sz val="8"/>
        <rFont val="Arial"/>
        <family val="2"/>
      </rPr>
      <t>Concrete Sidewalk, Limited Common</t>
    </r>
  </si>
  <si>
    <r>
      <rPr>
        <sz val="8"/>
        <rFont val="Arial"/>
        <family val="2"/>
      </rPr>
      <t>Mailboxes, Limited Common</t>
    </r>
  </si>
  <si>
    <r>
      <rPr>
        <sz val="8"/>
        <rFont val="Arial"/>
        <family val="2"/>
      </rPr>
      <t>Retaining Wall #1, Limited Common</t>
    </r>
  </si>
  <si>
    <r>
      <rPr>
        <sz val="8"/>
        <rFont val="Arial"/>
        <family val="2"/>
      </rPr>
      <t>Retaining Wall #2, Limited Common</t>
    </r>
  </si>
  <si>
    <r>
      <rPr>
        <sz val="8"/>
        <rFont val="Arial"/>
        <family val="2"/>
      </rPr>
      <t>Retaining Wall #3, Limited Common</t>
    </r>
  </si>
  <si>
    <r>
      <rPr>
        <sz val="8"/>
        <rFont val="Arial"/>
        <family val="2"/>
      </rPr>
      <t>Retaining Wall #5, Limited Common</t>
    </r>
  </si>
  <si>
    <r>
      <rPr>
        <sz val="8"/>
        <rFont val="Arial"/>
        <family val="2"/>
      </rPr>
      <t>Retaining Wall #6, Limited Common</t>
    </r>
  </si>
  <si>
    <r>
      <rPr>
        <sz val="8"/>
        <color rgb="FF2A669E"/>
        <rFont val="Arial"/>
        <family val="2"/>
      </rPr>
      <t>Totals</t>
    </r>
  </si>
  <si>
    <r>
      <rPr>
        <i/>
        <sz val="9"/>
        <color rgb="FFFFFFFF"/>
        <rFont val="Arial"/>
        <family val="2"/>
      </rPr>
      <t>RESERVES</t>
    </r>
  </si>
  <si>
    <r>
      <rPr>
        <i/>
        <sz val="9"/>
        <color rgb="FFFFFFFF"/>
        <rFont val="Arial"/>
        <family val="2"/>
      </rPr>
      <t>CONTRIBUTION</t>
    </r>
  </si>
  <si>
    <r>
      <rPr>
        <sz val="8"/>
        <color rgb="FF2A669E"/>
        <rFont val="Arial"/>
        <family val="2"/>
      </rPr>
      <t>Basic Annual</t>
    </r>
  </si>
  <si>
    <r>
      <rPr>
        <sz val="8"/>
        <color rgb="FF2A669E"/>
        <rFont val="Arial"/>
        <family val="2"/>
      </rPr>
      <t>Total</t>
    </r>
  </si>
  <si>
    <r>
      <rPr>
        <sz val="8"/>
        <rFont val="Arial"/>
        <family val="2"/>
      </rPr>
      <t>34,400  SF</t>
    </r>
  </si>
  <si>
    <r>
      <rPr>
        <sz val="8"/>
        <rFont val="Arial"/>
        <family val="2"/>
      </rPr>
      <t>13  EA</t>
    </r>
  </si>
  <si>
    <r>
      <rPr>
        <sz val="8"/>
        <rFont val="Arial"/>
        <family val="2"/>
      </rPr>
      <t>500  SF</t>
    </r>
  </si>
  <si>
    <r>
      <rPr>
        <sz val="8"/>
        <rFont val="Arial"/>
        <family val="2"/>
      </rPr>
      <t>1,200  SF</t>
    </r>
  </si>
  <si>
    <r>
      <rPr>
        <sz val="8"/>
        <rFont val="Arial"/>
        <family val="2"/>
      </rPr>
      <t>2,000  SF</t>
    </r>
  </si>
  <si>
    <r>
      <rPr>
        <sz val="8"/>
        <rFont val="Arial"/>
        <family val="2"/>
      </rPr>
      <t>600  SF</t>
    </r>
  </si>
  <si>
    <r>
      <rPr>
        <sz val="8"/>
        <rFont val="Arial"/>
        <family val="2"/>
      </rPr>
      <t>1,000  SF</t>
    </r>
  </si>
  <si>
    <r>
      <rPr>
        <sz val="8"/>
        <rFont val="Arial"/>
        <family val="2"/>
      </rPr>
      <t>6  EA</t>
    </r>
  </si>
  <si>
    <r>
      <rPr>
        <sz val="8"/>
        <rFont val="Arial"/>
        <family val="2"/>
      </rPr>
      <t>Wood Bridge, Common</t>
    </r>
  </si>
  <si>
    <r>
      <rPr>
        <sz val="8"/>
        <rFont val="Arial"/>
        <family val="2"/>
      </rPr>
      <t>39  EA</t>
    </r>
  </si>
  <si>
    <r>
      <rPr>
        <sz val="8"/>
        <rFont val="Arial"/>
        <family val="2"/>
      </rPr>
      <t>Street Lights, Common</t>
    </r>
  </si>
  <si>
    <r>
      <rPr>
        <sz val="8"/>
        <rFont val="Arial"/>
        <family val="2"/>
      </rPr>
      <t>1  LS</t>
    </r>
  </si>
  <si>
    <r>
      <rPr>
        <sz val="8"/>
        <rFont val="Arial"/>
        <family val="2"/>
      </rPr>
      <t>Storm Basin</t>
    </r>
  </si>
  <si>
    <r>
      <rPr>
        <sz val="8"/>
        <rFont val="Arial"/>
        <family val="2"/>
      </rPr>
      <t>1  EA</t>
    </r>
  </si>
  <si>
    <r>
      <rPr>
        <sz val="8"/>
        <rFont val="Arial"/>
        <family val="2"/>
      </rPr>
      <t>Playground Equipment</t>
    </r>
  </si>
  <si>
    <r>
      <rPr>
        <sz val="8"/>
        <rFont val="Arial"/>
        <family val="2"/>
      </rPr>
      <t>Fitness Equipment. Common</t>
    </r>
  </si>
  <si>
    <r>
      <rPr>
        <sz val="8"/>
        <rFont val="Arial"/>
        <family val="2"/>
      </rPr>
      <t>670  LF</t>
    </r>
  </si>
  <si>
    <r>
      <rPr>
        <sz val="8"/>
        <rFont val="Arial"/>
        <family val="2"/>
      </rPr>
      <t>Fence, Spilt Rail, Common</t>
    </r>
  </si>
  <si>
    <r>
      <rPr>
        <sz val="8"/>
        <rFont val="Arial"/>
        <family val="2"/>
      </rPr>
      <t>625  LF</t>
    </r>
  </si>
  <si>
    <r>
      <rPr>
        <sz val="8"/>
        <rFont val="Arial"/>
        <family val="2"/>
      </rPr>
      <t>Fence, Metal Picket, Common</t>
    </r>
  </si>
  <si>
    <r>
      <rPr>
        <sz val="8"/>
        <rFont val="Arial"/>
        <family val="2"/>
      </rPr>
      <t>8,600  SF</t>
    </r>
  </si>
  <si>
    <r>
      <rPr>
        <sz val="8"/>
        <rFont val="Arial"/>
        <family val="2"/>
      </rPr>
      <t>Concrete Sidewalk, Common</t>
    </r>
  </si>
  <si>
    <t>Quantity</t>
  </si>
  <si>
    <t>LIMITED COMMON</t>
  </si>
  <si>
    <t>COMMON</t>
  </si>
  <si>
    <t>Adjustment</t>
  </si>
  <si>
    <t>Present Pct</t>
  </si>
  <si>
    <t>S/L Calc</t>
  </si>
  <si>
    <t xml:space="preserve">  per Unit (184)</t>
  </si>
  <si>
    <t xml:space="preserve">  per Unit (199)</t>
  </si>
  <si>
    <t>LTD</t>
  </si>
  <si>
    <t>COM</t>
  </si>
  <si>
    <t>Ctgy</t>
  </si>
  <si>
    <t>Column Labels</t>
  </si>
  <si>
    <t>Grand Total</t>
  </si>
  <si>
    <t>Sum of Present Fund</t>
  </si>
  <si>
    <t>Row Labels</t>
  </si>
  <si>
    <t>Playground Equipment</t>
  </si>
  <si>
    <t>Storm Basin</t>
  </si>
  <si>
    <t>Description 2</t>
  </si>
  <si>
    <t>Concrete Sidewalk</t>
  </si>
  <si>
    <t>Mailboxes</t>
  </si>
  <si>
    <t>Retaining Wall #1</t>
  </si>
  <si>
    <t>Retaining Wall #2</t>
  </si>
  <si>
    <t>Retaining Wall #3</t>
  </si>
  <si>
    <t>Retaining Wall #5</t>
  </si>
  <si>
    <t>Retaining Wall #6</t>
  </si>
  <si>
    <t>Fence, Metal Picket</t>
  </si>
  <si>
    <t>Fence, Spilt Rail</t>
  </si>
  <si>
    <t>Street Lights</t>
  </si>
  <si>
    <t>Wood Bridge</t>
  </si>
  <si>
    <t>Fitness Equipment</t>
  </si>
  <si>
    <t>Sum of Total</t>
  </si>
  <si>
    <t>BECHT ENGINEERING - SUMMARY TABLE</t>
  </si>
  <si>
    <t>NOTE:  This combined schedule was extracted and converted by Northbrook B.O.D.    Actuarial calculations provided by Becht cannot be replicated by using PV, NPV, FV formulas.</t>
  </si>
  <si>
    <t>per unit&gt;&gt;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</si>
</sst>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###0;###0"/>
    <numFmt numFmtId="165" formatCode="_(* #,##0_);_(* \(#,##0\);_(* &quot;-&quot;??_);_(@_)"/>
  </numFmts>
  <fonts count="14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DD2067"/>
      <name val="Arial"/>
      <family val="2"/>
    </font>
    <font>
      <i/>
      <sz val="9"/>
      <name val="Arial"/>
      <family val="2"/>
    </font>
    <font>
      <sz val="8"/>
      <color rgb="FF2A669E"/>
      <name val="Arial"/>
      <family val="2"/>
    </font>
    <font>
      <i/>
      <sz val="9"/>
      <color rgb="FFFFFFFF"/>
      <name val="Arial"/>
      <family val="2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10"/>
      <color rgb="FF000000"/>
      <name val="Times New Roman"/>
      <family val="1"/>
    </font>
    <font>
      <i/>
      <sz val="8"/>
      <name val="Arial"/>
      <family val="2"/>
    </font>
    <font>
      <i/>
      <sz val="8"/>
      <color rgb="FF2A669E"/>
      <name val="Arial"/>
      <family val="2"/>
    </font>
    <font>
      <i/>
      <sz val="8"/>
      <color rgb="FF000000"/>
      <name val="Times New Roman"/>
      <family val="1"/>
    </font>
    <font>
      <sz val="1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DEDEDE"/>
      </top>
      <bottom/>
      <diagonal/>
    </border>
    <border>
      <left/>
      <right/>
      <top/>
      <bottom style="thin">
        <color rgb="FFDEDEDE"/>
      </bottom>
      <diagonal/>
    </border>
    <border>
      <left style="thin">
        <color rgb="FFDEDEDE"/>
      </left>
      <right/>
      <top/>
      <bottom style="thin">
        <color rgb="FFDEDEDE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1" fillId="0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1" fillId="0" borderId="3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6" fontId="2" fillId="0" borderId="0" xfId="0" applyNumberFormat="1" applyFont="1" applyFill="1" applyBorder="1" applyAlignment="1">
      <alignment horizontal="right" vertical="top"/>
    </xf>
    <xf numFmtId="6" fontId="2" fillId="0" borderId="2" xfId="0" applyNumberFormat="1" applyFont="1" applyFill="1" applyBorder="1" applyAlignment="1">
      <alignment horizontal="right" vertical="top"/>
    </xf>
    <xf numFmtId="6" fontId="2" fillId="3" borderId="2" xfId="0" applyNumberFormat="1" applyFont="1" applyFill="1" applyBorder="1" applyAlignment="1">
      <alignment horizontal="right" vertical="top"/>
    </xf>
    <xf numFmtId="6" fontId="0" fillId="0" borderId="0" xfId="0" applyNumberFormat="1" applyFill="1" applyBorder="1" applyAlignment="1">
      <alignment horizontal="right" vertical="top"/>
    </xf>
    <xf numFmtId="6" fontId="1" fillId="0" borderId="0" xfId="0" applyNumberFormat="1" applyFont="1" applyFill="1" applyBorder="1" applyAlignment="1">
      <alignment horizontal="right" vertical="top"/>
    </xf>
    <xf numFmtId="6" fontId="1" fillId="0" borderId="2" xfId="0" applyNumberFormat="1" applyFont="1" applyFill="1" applyBorder="1" applyAlignment="1">
      <alignment horizontal="right" vertical="top"/>
    </xf>
    <xf numFmtId="6" fontId="3" fillId="0" borderId="0" xfId="0" applyNumberFormat="1" applyFont="1" applyFill="1" applyBorder="1" applyAlignment="1">
      <alignment horizontal="right" vertical="top"/>
    </xf>
    <xf numFmtId="6" fontId="3" fillId="0" borderId="2" xfId="0" applyNumberFormat="1" applyFont="1" applyFill="1" applyBorder="1" applyAlignment="1">
      <alignment horizontal="right" vertical="top"/>
    </xf>
    <xf numFmtId="6" fontId="3" fillId="3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Continuous" vertical="top"/>
    </xf>
    <xf numFmtId="0" fontId="4" fillId="2" borderId="5" xfId="0" applyFont="1" applyFill="1" applyBorder="1" applyAlignment="1">
      <alignment horizontal="centerContinuous" vertical="top"/>
    </xf>
    <xf numFmtId="0" fontId="0" fillId="2" borderId="6" xfId="0" applyFill="1" applyBorder="1" applyAlignment="1">
      <alignment horizontal="centerContinuous" vertical="top"/>
    </xf>
    <xf numFmtId="10" fontId="9" fillId="0" borderId="0" xfId="2" applyNumberFormat="1" applyFont="1" applyFill="1" applyBorder="1" applyAlignment="1">
      <alignment horizontal="center" vertical="top"/>
    </xf>
    <xf numFmtId="10" fontId="0" fillId="0" borderId="0" xfId="2" applyNumberFormat="1" applyFont="1" applyFill="1" applyBorder="1" applyAlignment="1">
      <alignment horizontal="center" vertical="top"/>
    </xf>
    <xf numFmtId="5" fontId="0" fillId="0" borderId="0" xfId="1" applyNumberFormat="1" applyFont="1" applyFill="1" applyBorder="1" applyAlignment="1">
      <alignment horizontal="right" vertical="top"/>
    </xf>
    <xf numFmtId="10" fontId="9" fillId="0" borderId="0" xfId="2" applyNumberFormat="1" applyFont="1" applyFill="1" applyBorder="1" applyAlignment="1">
      <alignment horizontal="centerContinuous" vertical="top" wrapText="1"/>
    </xf>
    <xf numFmtId="10" fontId="0" fillId="0" borderId="0" xfId="2" applyNumberFormat="1" applyFont="1" applyFill="1" applyBorder="1" applyAlignment="1">
      <alignment horizontal="centerContinuous" vertical="top" wrapText="1"/>
    </xf>
    <xf numFmtId="5" fontId="0" fillId="0" borderId="0" xfId="1" applyNumberFormat="1" applyFont="1" applyFill="1" applyBorder="1" applyAlignment="1">
      <alignment horizontal="centerContinuous" vertical="top" wrapText="1"/>
    </xf>
    <xf numFmtId="10" fontId="10" fillId="3" borderId="2" xfId="2" applyNumberFormat="1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10" fontId="12" fillId="0" borderId="0" xfId="2" applyNumberFormat="1" applyFont="1" applyFill="1" applyBorder="1" applyAlignment="1">
      <alignment horizontal="center" vertical="top"/>
    </xf>
    <xf numFmtId="6" fontId="12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0" fillId="0" borderId="0" xfId="0" pivotButton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Continuous" vertical="top"/>
    </xf>
    <xf numFmtId="0" fontId="7" fillId="0" borderId="0" xfId="0" applyFont="1" applyFill="1" applyBorder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10">
    <dxf>
      <alignment horizontal="center"/>
    </dxf>
    <dxf>
      <alignment horizontal="center"/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  <dxf>
      <alignment horizontal="center"/>
    </dxf>
    <dxf>
      <alignment horizontal="center"/>
    </dxf>
    <dxf>
      <numFmt numFmtId="165" formatCode="_(* #,##0_);_(* \(#,##0\);_(* &quot;-&quot;??_);_(@_)"/>
    </dxf>
    <dxf>
      <numFmt numFmtId="166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eve Davies" refreshedDate="42631.843417708333" createdVersion="6" refreshedVersion="6" minRefreshableVersion="3" recordCount="23">
  <cacheSource type="worksheet">
    <worksheetSource ref="A4:N27" sheet="Reserves"/>
  </cacheSource>
  <cacheFields count="14">
    <cacheField name="Description" numFmtId="0">
      <sharedItems containsBlank="1" count="21">
        <m/>
        <s v="LIMITED COMMON"/>
        <s v="Concrete Sidewalk, Limited Common"/>
        <s v="Mailboxes, Limited Common"/>
        <s v="Retaining Wall #1, Limited Common"/>
        <s v="Retaining Wall #2, Limited Common"/>
        <s v="Retaining Wall #3, Limited Common"/>
        <s v="Retaining Wall #5, Limited Common"/>
        <s v="Retaining Wall #6, Limited Common"/>
        <s v="Totals"/>
        <s v="  per Unit (184)"/>
        <s v="COMMON"/>
        <s v="Concrete Sidewalk, Common"/>
        <s v="Fence, Metal Picket, Common"/>
        <s v="Fence, Spilt Rail, Common"/>
        <s v="Fitness Equipment. Common"/>
        <s v="Playground Equipment"/>
        <s v="Storm Basin"/>
        <s v="Street Lights, Common"/>
        <s v="Wood Bridge, Common"/>
        <s v="  per Unit (199)"/>
      </sharedItems>
    </cacheField>
    <cacheField name="Description 2" numFmtId="0">
      <sharedItems containsBlank="1" count="15">
        <m/>
        <s v="Concrete Sidewalk"/>
        <s v="Mailboxes"/>
        <s v="Retaining Wall #1"/>
        <s v="Retaining Wall #2"/>
        <s v="Retaining Wall #3"/>
        <s v="Retaining Wall #5"/>
        <s v="Retaining Wall #6"/>
        <s v="Fence, Metal Picket"/>
        <s v="Fence, Spilt Rail"/>
        <s v="Fitness Equipment"/>
        <s v="Playground Equipment"/>
        <s v="Storm Basin"/>
        <s v="Street Lights"/>
        <s v="Wood Bridge"/>
      </sharedItems>
    </cacheField>
    <cacheField name="Ctgy" numFmtId="0">
      <sharedItems containsBlank="1" count="3">
        <m/>
        <s v="LTD"/>
        <s v="COM"/>
      </sharedItems>
    </cacheField>
    <cacheField name="Quantity" numFmtId="0">
      <sharedItems containsBlank="1"/>
    </cacheField>
    <cacheField name="Typical Life" numFmtId="0">
      <sharedItems containsString="0" containsBlank="1" containsNumber="1" containsInteger="1" minValue="20" maxValue="40"/>
    </cacheField>
    <cacheField name="Est. Rem. Life" numFmtId="0">
      <sharedItems containsString="0" containsBlank="1" containsNumber="1" containsInteger="1" minValue="13" maxValue="33"/>
    </cacheField>
    <cacheField name="Replacement Cost" numFmtId="0">
      <sharedItems containsString="0" containsBlank="1" containsNumber="1" containsInteger="1" minValue="10050" maxValue="597800"/>
    </cacheField>
    <cacheField name="Present Fund" numFmtId="0">
      <sharedItems containsString="0" containsBlank="1" containsNumber="1" containsInteger="1" minValue="550" maxValue="624339"/>
    </cacheField>
    <cacheField name="Present Pct" numFmtId="0">
      <sharedItems containsString="0" containsBlank="1" containsNumber="1" minValue="3.1399999999999997E-2" maxValue="1"/>
    </cacheField>
    <cacheField name="Required Fund" numFmtId="0">
      <sharedItems containsString="0" containsBlank="1" containsNumber="1" containsInteger="1" minValue="4021" maxValue="154011"/>
    </cacheField>
    <cacheField name="Surplus (Deficit)" numFmtId="0">
      <sharedItems containsString="0" containsBlank="1" containsNumber="1" containsInteger="1" minValue="-110479" maxValue="470327"/>
    </cacheField>
    <cacheField name="Basic Annual" numFmtId="0">
      <sharedItems containsString="0" containsBlank="1" containsNumber="1" containsInteger="1" minValue="597" maxValue="22371"/>
    </cacheField>
    <cacheField name="Adjustment" numFmtId="0">
      <sharedItems containsString="0" containsBlank="1" containsNumber="1" containsInteger="1" minValue="-22691" maxValue="8119"/>
    </cacheField>
    <cacheField name="Total" numFmtId="0">
      <sharedItems containsString="0" containsBlank="1" containsNumber="1" minValue="-1286" maxValue="26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m/>
    <m/>
    <m/>
    <m/>
    <m/>
    <m/>
    <m/>
    <m/>
    <m/>
    <m/>
    <m/>
  </r>
  <r>
    <x v="1"/>
    <x v="0"/>
    <x v="0"/>
    <m/>
    <m/>
    <m/>
    <m/>
    <m/>
    <m/>
    <m/>
    <m/>
    <m/>
    <m/>
    <m/>
  </r>
  <r>
    <x v="2"/>
    <x v="1"/>
    <x v="1"/>
    <s v="34,400  SF"/>
    <n v="30"/>
    <n v="23"/>
    <n v="326800"/>
    <n v="371977"/>
    <n v="0.5958"/>
    <n v="91759"/>
    <n v="280218"/>
    <n v="13375"/>
    <n v="-14661"/>
    <n v="-1286"/>
  </r>
  <r>
    <x v="3"/>
    <x v="2"/>
    <x v="1"/>
    <s v="13  EA"/>
    <n v="25"/>
    <n v="18"/>
    <n v="32500"/>
    <n v="43439"/>
    <n v="6.9599999999999995E-2"/>
    <n v="10715"/>
    <n v="32723"/>
    <n v="1575"/>
    <n v="-2141"/>
    <n v="-566"/>
  </r>
  <r>
    <x v="4"/>
    <x v="3"/>
    <x v="1"/>
    <s v="500  SF"/>
    <n v="40"/>
    <n v="33"/>
    <n v="22500"/>
    <n v="19710"/>
    <n v="3.1600000000000003E-2"/>
    <n v="4862"/>
    <n v="14848"/>
    <n v="700"/>
    <n v="-556"/>
    <n v="145"/>
  </r>
  <r>
    <x v="5"/>
    <x v="4"/>
    <x v="1"/>
    <s v="1,200  SF"/>
    <n v="40"/>
    <n v="33"/>
    <n v="54000"/>
    <n v="47303"/>
    <n v="7.5800000000000006E-2"/>
    <n v="11669"/>
    <n v="35635"/>
    <n v="1680"/>
    <n v="-1333"/>
    <n v="347"/>
  </r>
  <r>
    <x v="6"/>
    <x v="5"/>
    <x v="1"/>
    <s v="2,000  SF"/>
    <n v="40"/>
    <n v="33"/>
    <n v="90000"/>
    <n v="78839"/>
    <n v="0.1263"/>
    <n v="19448"/>
    <n v="59391"/>
    <n v="2801"/>
    <n v="-2222"/>
    <n v="578"/>
  </r>
  <r>
    <x v="7"/>
    <x v="6"/>
    <x v="1"/>
    <s v="600  SF"/>
    <n v="40"/>
    <n v="33"/>
    <n v="27000"/>
    <n v="23652"/>
    <n v="3.7900000000000003E-2"/>
    <n v="5834"/>
    <n v="17817"/>
    <n v="840"/>
    <n v="-667"/>
    <n v="173"/>
  </r>
  <r>
    <x v="8"/>
    <x v="7"/>
    <x v="1"/>
    <s v="1,000  SF"/>
    <n v="40"/>
    <n v="33"/>
    <n v="45000"/>
    <n v="39419"/>
    <n v="6.3100000000000003E-2"/>
    <n v="9724"/>
    <n v="29695"/>
    <n v="1400"/>
    <n v="-1111"/>
    <n v="289"/>
  </r>
  <r>
    <x v="9"/>
    <x v="0"/>
    <x v="0"/>
    <m/>
    <m/>
    <m/>
    <n v="597800"/>
    <n v="624339"/>
    <n v="1"/>
    <n v="154011"/>
    <n v="470327"/>
    <n v="22371"/>
    <n v="-22691"/>
    <n v="-320"/>
  </r>
  <r>
    <x v="10"/>
    <x v="0"/>
    <x v="0"/>
    <m/>
    <m/>
    <m/>
    <m/>
    <m/>
    <m/>
    <m/>
    <m/>
    <m/>
    <m/>
    <n v="-1.7391304347826086"/>
  </r>
  <r>
    <x v="0"/>
    <x v="0"/>
    <x v="0"/>
    <m/>
    <m/>
    <m/>
    <m/>
    <m/>
    <m/>
    <m/>
    <m/>
    <m/>
    <m/>
    <m/>
  </r>
  <r>
    <x v="11"/>
    <x v="0"/>
    <x v="0"/>
    <m/>
    <m/>
    <m/>
    <m/>
    <m/>
    <m/>
    <m/>
    <m/>
    <m/>
    <m/>
    <m/>
  </r>
  <r>
    <x v="12"/>
    <x v="1"/>
    <x v="2"/>
    <s v="8,600  SF"/>
    <n v="30"/>
    <n v="23"/>
    <n v="81700"/>
    <n v="3137"/>
    <n v="0.1792"/>
    <n v="22940"/>
    <n v="-19803"/>
    <n v="3344"/>
    <n v="1036"/>
    <n v="4380"/>
  </r>
  <r>
    <x v="13"/>
    <x v="8"/>
    <x v="2"/>
    <s v="625  LF"/>
    <n v="25"/>
    <n v="18"/>
    <n v="20938"/>
    <n v="944"/>
    <n v="5.3900000000000003E-2"/>
    <n v="6903"/>
    <n v="-5959"/>
    <n v="1015"/>
    <n v="390"/>
    <n v="1405"/>
  </r>
  <r>
    <x v="14"/>
    <x v="9"/>
    <x v="2"/>
    <s v="670  LF"/>
    <n v="20"/>
    <n v="13"/>
    <n v="10050"/>
    <n v="550"/>
    <n v="3.1399999999999997E-2"/>
    <n v="4021"/>
    <n v="-3471"/>
    <n v="597"/>
    <n v="305"/>
    <n v="903"/>
  </r>
  <r>
    <x v="15"/>
    <x v="10"/>
    <x v="2"/>
    <s v="1  LS"/>
    <n v="20"/>
    <n v="13"/>
    <n v="30000"/>
    <n v="1641"/>
    <n v="9.3799999999999994E-2"/>
    <n v="12002"/>
    <n v="-10361"/>
    <n v="1783"/>
    <n v="911"/>
    <n v="2694"/>
  </r>
  <r>
    <x v="16"/>
    <x v="11"/>
    <x v="2"/>
    <s v="1  EA"/>
    <n v="25"/>
    <n v="18"/>
    <n v="40000"/>
    <n v="1803"/>
    <n v="0.10299999999999999"/>
    <n v="13188"/>
    <n v="-11385"/>
    <n v="1939"/>
    <n v="745"/>
    <n v="2683"/>
  </r>
  <r>
    <x v="17"/>
    <x v="12"/>
    <x v="2"/>
    <s v="1  LS"/>
    <n v="20"/>
    <n v="13"/>
    <n v="30000"/>
    <n v="1641"/>
    <n v="9.3799999999999994E-2"/>
    <n v="12002"/>
    <n v="-10361"/>
    <n v="1783"/>
    <n v="911"/>
    <n v="2694"/>
  </r>
  <r>
    <x v="18"/>
    <x v="13"/>
    <x v="2"/>
    <s v="39  EA"/>
    <n v="25"/>
    <n v="18"/>
    <n v="78000"/>
    <n v="3517"/>
    <n v="0.2009"/>
    <n v="25717"/>
    <n v="-22200"/>
    <n v="3780"/>
    <n v="1452"/>
    <n v="5232"/>
  </r>
  <r>
    <x v="19"/>
    <x v="14"/>
    <x v="2"/>
    <s v="6  EA"/>
    <n v="20"/>
    <n v="13"/>
    <n v="78000"/>
    <n v="4267"/>
    <n v="0.24379999999999999"/>
    <n v="31206"/>
    <n v="-26939"/>
    <n v="4636"/>
    <n v="2369"/>
    <n v="7005"/>
  </r>
  <r>
    <x v="9"/>
    <x v="0"/>
    <x v="0"/>
    <m/>
    <m/>
    <m/>
    <n v="368688"/>
    <n v="17500"/>
    <n v="1"/>
    <n v="127979"/>
    <n v="-110479"/>
    <n v="18877"/>
    <n v="8119"/>
    <n v="26996"/>
  </r>
  <r>
    <x v="20"/>
    <x v="0"/>
    <x v="0"/>
    <m/>
    <m/>
    <m/>
    <m/>
    <m/>
    <m/>
    <m/>
    <m/>
    <m/>
    <m/>
    <n v="135.658291457286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1" firstDataRow="2" firstDataCol="1"/>
  <pivotFields count="14">
    <pivotField showAll="0">
      <items count="22">
        <item x="10"/>
        <item x="20"/>
        <item x="11"/>
        <item x="12"/>
        <item x="2"/>
        <item x="13"/>
        <item x="14"/>
        <item x="15"/>
        <item x="1"/>
        <item x="3"/>
        <item x="16"/>
        <item x="4"/>
        <item x="5"/>
        <item x="6"/>
        <item x="7"/>
        <item x="8"/>
        <item x="17"/>
        <item x="18"/>
        <item x="9"/>
        <item x="19"/>
        <item x="0"/>
        <item t="default"/>
      </items>
    </pivotField>
    <pivotField axis="axisRow" showAll="0" defaultSubtotal="0">
      <items count="15">
        <item x="1"/>
        <item x="8"/>
        <item x="9"/>
        <item x="10"/>
        <item x="2"/>
        <item x="11"/>
        <item x="3"/>
        <item x="4"/>
        <item x="5"/>
        <item x="6"/>
        <item x="7"/>
        <item x="12"/>
        <item x="13"/>
        <item x="14"/>
        <item x="0"/>
      </items>
    </pivotField>
    <pivotField axis="axisCol" showAll="0">
      <items count="4">
        <item x="2"/>
        <item x="1"/>
        <item h="1"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Present Fund" fld="7" baseField="1" baseItem="0" numFmtId="165"/>
  </dataFields>
  <formats count="5"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3:I19" firstHeaderRow="1" firstDataRow="2" firstDataCol="1"/>
  <pivotFields count="14">
    <pivotField showAll="0">
      <items count="22">
        <item x="10"/>
        <item x="20"/>
        <item x="11"/>
        <item x="12"/>
        <item x="2"/>
        <item x="13"/>
        <item x="14"/>
        <item x="15"/>
        <item x="1"/>
        <item x="3"/>
        <item x="16"/>
        <item x="4"/>
        <item x="5"/>
        <item x="6"/>
        <item x="7"/>
        <item x="8"/>
        <item x="17"/>
        <item x="18"/>
        <item x="9"/>
        <item x="19"/>
        <item x="0"/>
        <item t="default"/>
      </items>
    </pivotField>
    <pivotField axis="axisRow" showAll="0" defaultSubtotal="0">
      <items count="15">
        <item x="1"/>
        <item x="8"/>
        <item x="9"/>
        <item x="10"/>
        <item x="2"/>
        <item x="11"/>
        <item x="3"/>
        <item x="4"/>
        <item x="5"/>
        <item x="6"/>
        <item x="7"/>
        <item x="12"/>
        <item x="13"/>
        <item x="14"/>
        <item x="0"/>
      </items>
    </pivotField>
    <pivotField axis="axisCol" showAll="0">
      <items count="4">
        <item x="2"/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Total" fld="13" baseField="1" baseItem="3"/>
  </dataFields>
  <formats count="5"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dataOnly="0" labelOnly="1" fieldPosition="0">
        <references count="1">
          <reference field="2" count="0"/>
        </references>
      </pivotArea>
    </format>
    <format dxfId="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workbookViewId="0">
      <pane ySplit="4" topLeftCell="A8" activePane="bottomLeft" state="frozen"/>
      <selection pane="bottomLeft" activeCell="S3" sqref="S3"/>
    </sheetView>
  </sheetViews>
  <sheetFormatPr defaultRowHeight="12.75" outlineLevelCol="1" x14ac:dyDescent="0.2"/>
  <cols>
    <col min="1" max="1" width="31" bestFit="1" customWidth="1"/>
    <col min="2" max="2" width="19.1640625" bestFit="1" customWidth="1"/>
    <col min="3" max="3" width="5" bestFit="1" customWidth="1"/>
    <col min="4" max="4" width="9.83203125" bestFit="1" customWidth="1"/>
    <col min="5" max="5" width="9.5" customWidth="1"/>
    <col min="6" max="6" width="8.6640625" customWidth="1"/>
    <col min="7" max="7" width="11.1640625" customWidth="1"/>
    <col min="8" max="8" width="9.33203125" bestFit="1" customWidth="1"/>
    <col min="9" max="9" width="9.33203125" customWidth="1"/>
    <col min="10" max="10" width="9.5" customWidth="1"/>
    <col min="11" max="11" width="11.33203125" customWidth="1"/>
    <col min="12" max="12" width="9.5" customWidth="1"/>
    <col min="13" max="13" width="10.33203125" customWidth="1"/>
    <col min="14" max="14" width="10.6640625" customWidth="1"/>
    <col min="15" max="15" width="5.6640625" customWidth="1"/>
    <col min="16" max="16" width="9.33203125" style="34" hidden="1" customWidth="1" outlineLevel="1"/>
    <col min="17" max="17" width="12.5" style="34" hidden="1" customWidth="1" outlineLevel="1"/>
    <col min="18" max="18" width="8.33203125" style="35" bestFit="1" customWidth="1" collapsed="1"/>
  </cols>
  <sheetData>
    <row r="1" spans="1:18" ht="23.25" x14ac:dyDescent="0.2">
      <c r="A1" s="48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8" ht="13.5" thickBot="1" x14ac:dyDescent="0.25"/>
    <row r="3" spans="1:18" ht="15.75" customHeight="1" thickBot="1" x14ac:dyDescent="0.25">
      <c r="H3" s="30" t="s">
        <v>15</v>
      </c>
      <c r="I3" s="31"/>
      <c r="J3" s="31"/>
      <c r="K3" s="32"/>
      <c r="L3" s="30" t="s">
        <v>16</v>
      </c>
      <c r="M3" s="31"/>
      <c r="N3" s="32"/>
      <c r="P3" s="36" t="s">
        <v>46</v>
      </c>
      <c r="Q3" s="37"/>
    </row>
    <row r="4" spans="1:18" s="3" customFormat="1" ht="23.1" customHeight="1" x14ac:dyDescent="0.2">
      <c r="A4" s="1" t="s">
        <v>0</v>
      </c>
      <c r="B4" s="1" t="s">
        <v>58</v>
      </c>
      <c r="C4" s="1" t="s">
        <v>51</v>
      </c>
      <c r="D4" s="15" t="s">
        <v>41</v>
      </c>
      <c r="E4" s="2" t="s">
        <v>3</v>
      </c>
      <c r="F4" s="2" t="s">
        <v>2</v>
      </c>
      <c r="G4" s="2" t="s">
        <v>1</v>
      </c>
      <c r="H4" s="14" t="s">
        <v>4</v>
      </c>
      <c r="I4" s="40" t="s">
        <v>45</v>
      </c>
      <c r="J4" s="5" t="s">
        <v>5</v>
      </c>
      <c r="K4" s="5" t="s">
        <v>6</v>
      </c>
      <c r="L4" s="14" t="s">
        <v>17</v>
      </c>
      <c r="M4" s="28" t="s">
        <v>44</v>
      </c>
      <c r="N4" s="5" t="s">
        <v>18</v>
      </c>
      <c r="P4" s="5" t="s">
        <v>5</v>
      </c>
      <c r="Q4" s="14" t="s">
        <v>17</v>
      </c>
      <c r="R4" s="38"/>
    </row>
    <row r="5" spans="1:18" ht="23.1" customHeight="1" x14ac:dyDescent="0.2">
      <c r="P5"/>
      <c r="Q5" s="33"/>
    </row>
    <row r="6" spans="1:18" ht="23.1" customHeight="1" x14ac:dyDescent="0.2">
      <c r="A6" s="25" t="s">
        <v>42</v>
      </c>
      <c r="B6" s="45"/>
      <c r="C6" s="45"/>
      <c r="I6" s="43"/>
      <c r="L6" s="29"/>
      <c r="P6" s="35"/>
    </row>
    <row r="7" spans="1:18" ht="23.1" customHeight="1" x14ac:dyDescent="0.2">
      <c r="A7" s="4" t="s">
        <v>7</v>
      </c>
      <c r="B7" s="4" t="s">
        <v>59</v>
      </c>
      <c r="C7" s="4" t="s">
        <v>49</v>
      </c>
      <c r="D7" s="9" t="s">
        <v>19</v>
      </c>
      <c r="E7" s="7">
        <v>30</v>
      </c>
      <c r="F7" s="7">
        <v>23</v>
      </c>
      <c r="G7" s="16">
        <v>326800</v>
      </c>
      <c r="H7" s="16">
        <v>371977</v>
      </c>
      <c r="I7" s="41">
        <v>0.5958</v>
      </c>
      <c r="J7" s="16">
        <v>91759</v>
      </c>
      <c r="K7" s="16">
        <v>280218</v>
      </c>
      <c r="L7" s="16">
        <v>13375</v>
      </c>
      <c r="M7" s="22">
        <v>-14661</v>
      </c>
      <c r="N7" s="22">
        <v>-1286</v>
      </c>
      <c r="O7" s="10"/>
      <c r="P7" s="35">
        <f>G7/E7*(E7-F7)</f>
        <v>76253.333333333343</v>
      </c>
      <c r="Q7" s="35">
        <f>G7/E7</f>
        <v>10893.333333333334</v>
      </c>
    </row>
    <row r="8" spans="1:18" ht="23.1" customHeight="1" x14ac:dyDescent="0.2">
      <c r="A8" s="4" t="s">
        <v>8</v>
      </c>
      <c r="B8" s="4" t="s">
        <v>60</v>
      </c>
      <c r="C8" s="4" t="s">
        <v>49</v>
      </c>
      <c r="D8" s="9" t="s">
        <v>20</v>
      </c>
      <c r="E8" s="7">
        <v>25</v>
      </c>
      <c r="F8" s="7">
        <v>18</v>
      </c>
      <c r="G8" s="16">
        <v>32500</v>
      </c>
      <c r="H8" s="16">
        <v>43439</v>
      </c>
      <c r="I8" s="41">
        <v>6.9599999999999995E-2</v>
      </c>
      <c r="J8" s="16">
        <v>10715</v>
      </c>
      <c r="K8" s="16">
        <v>32723</v>
      </c>
      <c r="L8" s="16">
        <v>1575</v>
      </c>
      <c r="M8" s="22">
        <v>-2141</v>
      </c>
      <c r="N8" s="22">
        <v>-566</v>
      </c>
      <c r="O8" s="10"/>
      <c r="P8" s="35">
        <f t="shared" ref="P8:P13" si="0">G8/E8*(E8-F8)</f>
        <v>9100</v>
      </c>
      <c r="Q8" s="35">
        <f t="shared" ref="Q8:Q13" si="1">G8/E8</f>
        <v>1300</v>
      </c>
    </row>
    <row r="9" spans="1:18" ht="23.1" customHeight="1" x14ac:dyDescent="0.2">
      <c r="A9" s="4" t="s">
        <v>9</v>
      </c>
      <c r="B9" s="4" t="s">
        <v>61</v>
      </c>
      <c r="C9" s="4" t="s">
        <v>49</v>
      </c>
      <c r="D9" s="9" t="s">
        <v>21</v>
      </c>
      <c r="E9" s="7">
        <v>40</v>
      </c>
      <c r="F9" s="7">
        <v>33</v>
      </c>
      <c r="G9" s="16">
        <v>22500</v>
      </c>
      <c r="H9" s="16">
        <v>19710</v>
      </c>
      <c r="I9" s="41">
        <v>3.1600000000000003E-2</v>
      </c>
      <c r="J9" s="16">
        <v>4862</v>
      </c>
      <c r="K9" s="16">
        <v>14848</v>
      </c>
      <c r="L9" s="16">
        <v>700</v>
      </c>
      <c r="M9" s="22">
        <v>-556</v>
      </c>
      <c r="N9" s="16">
        <v>145</v>
      </c>
      <c r="O9" s="10"/>
      <c r="P9" s="35">
        <f t="shared" si="0"/>
        <v>3937.5</v>
      </c>
      <c r="Q9" s="35">
        <f t="shared" si="1"/>
        <v>562.5</v>
      </c>
    </row>
    <row r="10" spans="1:18" ht="23.1" customHeight="1" x14ac:dyDescent="0.2">
      <c r="A10" s="4" t="s">
        <v>10</v>
      </c>
      <c r="B10" s="4" t="s">
        <v>62</v>
      </c>
      <c r="C10" s="4" t="s">
        <v>49</v>
      </c>
      <c r="D10" s="9" t="s">
        <v>22</v>
      </c>
      <c r="E10" s="7">
        <v>40</v>
      </c>
      <c r="F10" s="7">
        <v>33</v>
      </c>
      <c r="G10" s="16">
        <v>54000</v>
      </c>
      <c r="H10" s="16">
        <v>47303</v>
      </c>
      <c r="I10" s="41">
        <v>7.5800000000000006E-2</v>
      </c>
      <c r="J10" s="16">
        <v>11669</v>
      </c>
      <c r="K10" s="16">
        <v>35635</v>
      </c>
      <c r="L10" s="16">
        <v>1680</v>
      </c>
      <c r="M10" s="22">
        <v>-1333</v>
      </c>
      <c r="N10" s="16">
        <v>347</v>
      </c>
      <c r="O10" s="10"/>
      <c r="P10" s="35">
        <f t="shared" si="0"/>
        <v>9450</v>
      </c>
      <c r="Q10" s="35">
        <f t="shared" si="1"/>
        <v>1350</v>
      </c>
    </row>
    <row r="11" spans="1:18" ht="23.1" customHeight="1" x14ac:dyDescent="0.2">
      <c r="A11" s="4" t="s">
        <v>11</v>
      </c>
      <c r="B11" s="4" t="s">
        <v>63</v>
      </c>
      <c r="C11" s="4" t="s">
        <v>49</v>
      </c>
      <c r="D11" s="9" t="s">
        <v>23</v>
      </c>
      <c r="E11" s="7">
        <v>40</v>
      </c>
      <c r="F11" s="7">
        <v>33</v>
      </c>
      <c r="G11" s="16">
        <v>90000</v>
      </c>
      <c r="H11" s="16">
        <v>78839</v>
      </c>
      <c r="I11" s="41">
        <v>0.1263</v>
      </c>
      <c r="J11" s="16">
        <v>19448</v>
      </c>
      <c r="K11" s="16">
        <v>59391</v>
      </c>
      <c r="L11" s="16">
        <v>2801</v>
      </c>
      <c r="M11" s="22">
        <v>-2222</v>
      </c>
      <c r="N11" s="16">
        <v>578</v>
      </c>
      <c r="O11" s="10"/>
      <c r="P11" s="35">
        <f t="shared" si="0"/>
        <v>15750</v>
      </c>
      <c r="Q11" s="35">
        <f t="shared" si="1"/>
        <v>2250</v>
      </c>
    </row>
    <row r="12" spans="1:18" ht="23.1" customHeight="1" x14ac:dyDescent="0.2">
      <c r="A12" s="4" t="s">
        <v>12</v>
      </c>
      <c r="B12" s="4" t="s">
        <v>64</v>
      </c>
      <c r="C12" s="4" t="s">
        <v>49</v>
      </c>
      <c r="D12" s="9" t="s">
        <v>24</v>
      </c>
      <c r="E12" s="7">
        <v>40</v>
      </c>
      <c r="F12" s="7">
        <v>33</v>
      </c>
      <c r="G12" s="16">
        <v>27000</v>
      </c>
      <c r="H12" s="16">
        <v>23652</v>
      </c>
      <c r="I12" s="41">
        <v>3.7900000000000003E-2</v>
      </c>
      <c r="J12" s="16">
        <v>5834</v>
      </c>
      <c r="K12" s="16">
        <v>17817</v>
      </c>
      <c r="L12" s="16">
        <v>840</v>
      </c>
      <c r="M12" s="22">
        <v>-667</v>
      </c>
      <c r="N12" s="16">
        <v>173</v>
      </c>
      <c r="O12" s="10"/>
      <c r="P12" s="35">
        <f t="shared" si="0"/>
        <v>4725</v>
      </c>
      <c r="Q12" s="35">
        <f t="shared" si="1"/>
        <v>675</v>
      </c>
    </row>
    <row r="13" spans="1:18" ht="23.1" customHeight="1" x14ac:dyDescent="0.2">
      <c r="A13" s="6" t="s">
        <v>13</v>
      </c>
      <c r="B13" s="6" t="s">
        <v>65</v>
      </c>
      <c r="C13" s="4" t="s">
        <v>49</v>
      </c>
      <c r="D13" s="11" t="s">
        <v>25</v>
      </c>
      <c r="E13" s="8">
        <v>40</v>
      </c>
      <c r="F13" s="8">
        <v>33</v>
      </c>
      <c r="G13" s="17">
        <v>45000</v>
      </c>
      <c r="H13" s="17">
        <v>39419</v>
      </c>
      <c r="I13" s="41">
        <v>6.3100000000000003E-2</v>
      </c>
      <c r="J13" s="17">
        <v>9724</v>
      </c>
      <c r="K13" s="17">
        <v>29695</v>
      </c>
      <c r="L13" s="17">
        <v>1400</v>
      </c>
      <c r="M13" s="23">
        <v>-1111</v>
      </c>
      <c r="N13" s="17">
        <v>289</v>
      </c>
      <c r="O13" s="10"/>
      <c r="P13" s="35">
        <f t="shared" si="0"/>
        <v>7875</v>
      </c>
      <c r="Q13" s="35">
        <f t="shared" si="1"/>
        <v>1125</v>
      </c>
    </row>
    <row r="14" spans="1:18" x14ac:dyDescent="0.2">
      <c r="A14" s="12" t="s">
        <v>14</v>
      </c>
      <c r="B14" s="12"/>
      <c r="C14" s="12"/>
      <c r="D14" s="13"/>
      <c r="E14" s="26"/>
      <c r="F14" s="26"/>
      <c r="G14" s="18">
        <f>SUM(G7:G13)</f>
        <v>597800</v>
      </c>
      <c r="H14" s="18">
        <f t="shared" ref="H14:Q14" si="2">SUM(H7:H13)</f>
        <v>624339</v>
      </c>
      <c r="I14" s="39">
        <v>1</v>
      </c>
      <c r="J14" s="18">
        <f t="shared" si="2"/>
        <v>154011</v>
      </c>
      <c r="K14" s="18">
        <f t="shared" si="2"/>
        <v>470327</v>
      </c>
      <c r="L14" s="18">
        <f t="shared" si="2"/>
        <v>22371</v>
      </c>
      <c r="M14" s="24">
        <f t="shared" si="2"/>
        <v>-22691</v>
      </c>
      <c r="N14" s="18">
        <f t="shared" si="2"/>
        <v>-320</v>
      </c>
      <c r="O14" s="10"/>
      <c r="P14" s="18">
        <f t="shared" si="2"/>
        <v>127090.83333333334</v>
      </c>
      <c r="Q14" s="18">
        <f t="shared" si="2"/>
        <v>18155.833333333336</v>
      </c>
    </row>
    <row r="15" spans="1:18" x14ac:dyDescent="0.2">
      <c r="A15" s="44" t="s">
        <v>47</v>
      </c>
      <c r="B15" s="44"/>
      <c r="C15" s="44"/>
      <c r="D15" s="13"/>
      <c r="E15" s="26"/>
      <c r="F15" s="26"/>
      <c r="G15" s="18"/>
      <c r="H15" s="18"/>
      <c r="I15" s="39"/>
      <c r="J15" s="18"/>
      <c r="K15" s="18"/>
      <c r="L15" s="18"/>
      <c r="M15" s="24" t="s">
        <v>74</v>
      </c>
      <c r="N15" s="18">
        <f>N14/184</f>
        <v>-1.7391304347826086</v>
      </c>
      <c r="O15" s="10"/>
      <c r="P15" s="35"/>
    </row>
    <row r="16" spans="1:18" x14ac:dyDescent="0.2">
      <c r="P16"/>
      <c r="Q16"/>
      <c r="R16"/>
    </row>
    <row r="17" spans="1:17" ht="23.1" customHeight="1" x14ac:dyDescent="0.2">
      <c r="A17" s="25" t="s">
        <v>43</v>
      </c>
      <c r="B17" s="25"/>
      <c r="C17" s="45"/>
      <c r="D17" s="10"/>
      <c r="E17" s="27"/>
      <c r="F17" s="27"/>
      <c r="G17" s="19"/>
      <c r="H17" s="19"/>
      <c r="I17" s="42"/>
      <c r="J17" s="19"/>
      <c r="K17" s="19"/>
      <c r="L17" s="19"/>
      <c r="M17" s="19"/>
      <c r="N17" s="19"/>
      <c r="O17" s="10"/>
      <c r="P17" s="35"/>
    </row>
    <row r="18" spans="1:17" ht="23.1" customHeight="1" x14ac:dyDescent="0.2">
      <c r="A18" s="4" t="s">
        <v>40</v>
      </c>
      <c r="B18" s="4" t="s">
        <v>59</v>
      </c>
      <c r="C18" s="4" t="s">
        <v>50</v>
      </c>
      <c r="D18" s="9" t="s">
        <v>39</v>
      </c>
      <c r="E18" s="7">
        <v>30</v>
      </c>
      <c r="F18" s="7">
        <v>23</v>
      </c>
      <c r="G18" s="20">
        <v>81700</v>
      </c>
      <c r="H18" s="16">
        <v>3137</v>
      </c>
      <c r="I18" s="41">
        <v>0.1792</v>
      </c>
      <c r="J18" s="16">
        <v>22940</v>
      </c>
      <c r="K18" s="22">
        <v>-19803</v>
      </c>
      <c r="L18" s="16">
        <v>3344</v>
      </c>
      <c r="M18" s="16">
        <v>1036</v>
      </c>
      <c r="N18" s="16">
        <v>4380</v>
      </c>
      <c r="O18" s="10"/>
      <c r="P18" s="35">
        <f t="shared" ref="P18:P25" si="3">G18/E18</f>
        <v>2723.3333333333335</v>
      </c>
      <c r="Q18" s="35">
        <f>G18/E18</f>
        <v>2723.3333333333335</v>
      </c>
    </row>
    <row r="19" spans="1:17" ht="23.1" customHeight="1" x14ac:dyDescent="0.2">
      <c r="A19" s="4" t="s">
        <v>38</v>
      </c>
      <c r="B19" s="4" t="s">
        <v>66</v>
      </c>
      <c r="C19" s="4" t="s">
        <v>50</v>
      </c>
      <c r="D19" s="9" t="s">
        <v>37</v>
      </c>
      <c r="E19" s="7">
        <v>25</v>
      </c>
      <c r="F19" s="7">
        <v>18</v>
      </c>
      <c r="G19" s="20">
        <v>20938</v>
      </c>
      <c r="H19" s="16">
        <v>944</v>
      </c>
      <c r="I19" s="41">
        <v>5.3900000000000003E-2</v>
      </c>
      <c r="J19" s="16">
        <v>6903</v>
      </c>
      <c r="K19" s="22">
        <v>-5959</v>
      </c>
      <c r="L19" s="16">
        <v>1015</v>
      </c>
      <c r="M19" s="16">
        <v>390</v>
      </c>
      <c r="N19" s="16">
        <v>1405</v>
      </c>
      <c r="O19" s="10"/>
      <c r="P19" s="35">
        <f t="shared" si="3"/>
        <v>837.52</v>
      </c>
      <c r="Q19" s="35">
        <f t="shared" ref="Q19:Q25" si="4">G19/E19</f>
        <v>837.52</v>
      </c>
    </row>
    <row r="20" spans="1:17" ht="23.1" customHeight="1" x14ac:dyDescent="0.2">
      <c r="A20" s="4" t="s">
        <v>36</v>
      </c>
      <c r="B20" s="4" t="s">
        <v>67</v>
      </c>
      <c r="C20" s="4" t="s">
        <v>50</v>
      </c>
      <c r="D20" s="9" t="s">
        <v>35</v>
      </c>
      <c r="E20" s="7">
        <v>20</v>
      </c>
      <c r="F20" s="7">
        <v>13</v>
      </c>
      <c r="G20" s="20">
        <v>10050</v>
      </c>
      <c r="H20" s="16">
        <v>550</v>
      </c>
      <c r="I20" s="41">
        <v>3.1399999999999997E-2</v>
      </c>
      <c r="J20" s="16">
        <v>4021</v>
      </c>
      <c r="K20" s="22">
        <v>-3471</v>
      </c>
      <c r="L20" s="16">
        <v>597</v>
      </c>
      <c r="M20" s="16">
        <v>305</v>
      </c>
      <c r="N20" s="16">
        <v>903</v>
      </c>
      <c r="O20" s="10"/>
      <c r="P20" s="35">
        <f t="shared" si="3"/>
        <v>502.5</v>
      </c>
      <c r="Q20" s="35">
        <f t="shared" si="4"/>
        <v>502.5</v>
      </c>
    </row>
    <row r="21" spans="1:17" ht="23.1" customHeight="1" x14ac:dyDescent="0.2">
      <c r="A21" s="4" t="s">
        <v>34</v>
      </c>
      <c r="B21" s="4" t="s">
        <v>70</v>
      </c>
      <c r="C21" s="4" t="s">
        <v>50</v>
      </c>
      <c r="D21" s="9" t="s">
        <v>30</v>
      </c>
      <c r="E21" s="7">
        <v>20</v>
      </c>
      <c r="F21" s="7">
        <v>13</v>
      </c>
      <c r="G21" s="20">
        <v>30000</v>
      </c>
      <c r="H21" s="16">
        <v>1641</v>
      </c>
      <c r="I21" s="41">
        <v>9.3799999999999994E-2</v>
      </c>
      <c r="J21" s="16">
        <v>12002</v>
      </c>
      <c r="K21" s="22">
        <v>-10361</v>
      </c>
      <c r="L21" s="16">
        <v>1783</v>
      </c>
      <c r="M21" s="16">
        <v>911</v>
      </c>
      <c r="N21" s="16">
        <v>2694</v>
      </c>
      <c r="O21" s="10"/>
      <c r="P21" s="35">
        <f t="shared" si="3"/>
        <v>1500</v>
      </c>
      <c r="Q21" s="35">
        <f t="shared" si="4"/>
        <v>1500</v>
      </c>
    </row>
    <row r="22" spans="1:17" ht="23.1" customHeight="1" x14ac:dyDescent="0.2">
      <c r="A22" s="4" t="s">
        <v>33</v>
      </c>
      <c r="B22" s="4" t="s">
        <v>33</v>
      </c>
      <c r="C22" s="4" t="s">
        <v>50</v>
      </c>
      <c r="D22" s="9" t="s">
        <v>32</v>
      </c>
      <c r="E22" s="7">
        <v>25</v>
      </c>
      <c r="F22" s="7">
        <v>18</v>
      </c>
      <c r="G22" s="20">
        <v>40000</v>
      </c>
      <c r="H22" s="16">
        <v>1803</v>
      </c>
      <c r="I22" s="41">
        <v>0.10299999999999999</v>
      </c>
      <c r="J22" s="16">
        <v>13188</v>
      </c>
      <c r="K22" s="22">
        <v>-11385</v>
      </c>
      <c r="L22" s="16">
        <v>1939</v>
      </c>
      <c r="M22" s="16">
        <v>745</v>
      </c>
      <c r="N22" s="16">
        <v>2683</v>
      </c>
      <c r="O22" s="10"/>
      <c r="P22" s="35">
        <f t="shared" si="3"/>
        <v>1600</v>
      </c>
      <c r="Q22" s="35">
        <f t="shared" si="4"/>
        <v>1600</v>
      </c>
    </row>
    <row r="23" spans="1:17" ht="23.1" customHeight="1" x14ac:dyDescent="0.2">
      <c r="A23" s="4" t="s">
        <v>31</v>
      </c>
      <c r="B23" s="4" t="s">
        <v>31</v>
      </c>
      <c r="C23" s="4" t="s">
        <v>50</v>
      </c>
      <c r="D23" s="9" t="s">
        <v>30</v>
      </c>
      <c r="E23" s="7">
        <v>20</v>
      </c>
      <c r="F23" s="7">
        <v>13</v>
      </c>
      <c r="G23" s="20">
        <v>30000</v>
      </c>
      <c r="H23" s="16">
        <v>1641</v>
      </c>
      <c r="I23" s="41">
        <v>9.3799999999999994E-2</v>
      </c>
      <c r="J23" s="16">
        <v>12002</v>
      </c>
      <c r="K23" s="22">
        <v>-10361</v>
      </c>
      <c r="L23" s="16">
        <v>1783</v>
      </c>
      <c r="M23" s="16">
        <v>911</v>
      </c>
      <c r="N23" s="16">
        <v>2694</v>
      </c>
      <c r="O23" s="10"/>
      <c r="P23" s="35">
        <f t="shared" si="3"/>
        <v>1500</v>
      </c>
      <c r="Q23" s="35">
        <f t="shared" si="4"/>
        <v>1500</v>
      </c>
    </row>
    <row r="24" spans="1:17" ht="23.1" customHeight="1" x14ac:dyDescent="0.2">
      <c r="A24" s="4" t="s">
        <v>29</v>
      </c>
      <c r="B24" s="4" t="s">
        <v>68</v>
      </c>
      <c r="C24" s="4" t="s">
        <v>50</v>
      </c>
      <c r="D24" s="9" t="s">
        <v>28</v>
      </c>
      <c r="E24" s="7">
        <v>25</v>
      </c>
      <c r="F24" s="7">
        <v>18</v>
      </c>
      <c r="G24" s="20">
        <v>78000</v>
      </c>
      <c r="H24" s="16">
        <v>3517</v>
      </c>
      <c r="I24" s="41">
        <v>0.2009</v>
      </c>
      <c r="J24" s="16">
        <v>25717</v>
      </c>
      <c r="K24" s="22">
        <v>-22200</v>
      </c>
      <c r="L24" s="16">
        <v>3780</v>
      </c>
      <c r="M24" s="16">
        <v>1452</v>
      </c>
      <c r="N24" s="16">
        <v>5232</v>
      </c>
      <c r="O24" s="10"/>
      <c r="P24" s="35">
        <f t="shared" si="3"/>
        <v>3120</v>
      </c>
      <c r="Q24" s="35">
        <f t="shared" si="4"/>
        <v>3120</v>
      </c>
    </row>
    <row r="25" spans="1:17" ht="23.1" customHeight="1" x14ac:dyDescent="0.2">
      <c r="A25" s="6" t="s">
        <v>27</v>
      </c>
      <c r="B25" s="6" t="s">
        <v>69</v>
      </c>
      <c r="C25" s="4" t="s">
        <v>50</v>
      </c>
      <c r="D25" s="11" t="s">
        <v>26</v>
      </c>
      <c r="E25" s="8">
        <v>20</v>
      </c>
      <c r="F25" s="8">
        <v>13</v>
      </c>
      <c r="G25" s="21">
        <v>78000</v>
      </c>
      <c r="H25" s="17">
        <v>4267</v>
      </c>
      <c r="I25" s="41">
        <v>0.24379999999999999</v>
      </c>
      <c r="J25" s="17">
        <v>31206</v>
      </c>
      <c r="K25" s="23">
        <v>-26939</v>
      </c>
      <c r="L25" s="17">
        <v>4636</v>
      </c>
      <c r="M25" s="17">
        <v>2369</v>
      </c>
      <c r="N25" s="17">
        <v>7005</v>
      </c>
      <c r="O25" s="10"/>
      <c r="P25" s="35">
        <f t="shared" si="3"/>
        <v>3900</v>
      </c>
      <c r="Q25" s="35">
        <f t="shared" si="4"/>
        <v>3900</v>
      </c>
    </row>
    <row r="26" spans="1:17" x14ac:dyDescent="0.2">
      <c r="A26" s="12" t="s">
        <v>14</v>
      </c>
      <c r="B26" s="12"/>
      <c r="C26" s="12"/>
      <c r="D26" s="13"/>
      <c r="E26" s="26"/>
      <c r="F26" s="26"/>
      <c r="G26" s="18">
        <f>SUM(G18:G25)</f>
        <v>368688</v>
      </c>
      <c r="H26" s="18">
        <f t="shared" ref="H26:N26" si="5">SUM(H18:H25)</f>
        <v>17500</v>
      </c>
      <c r="I26" s="39">
        <v>1</v>
      </c>
      <c r="J26" s="18">
        <f t="shared" si="5"/>
        <v>127979</v>
      </c>
      <c r="K26" s="18">
        <f t="shared" si="5"/>
        <v>-110479</v>
      </c>
      <c r="L26" s="18">
        <f t="shared" si="5"/>
        <v>18877</v>
      </c>
      <c r="M26" s="24">
        <f t="shared" si="5"/>
        <v>8119</v>
      </c>
      <c r="N26" s="18">
        <f t="shared" si="5"/>
        <v>26996</v>
      </c>
      <c r="O26" s="10"/>
      <c r="P26" s="18">
        <f t="shared" ref="P26" si="6">SUM(P18:P25)</f>
        <v>15683.353333333333</v>
      </c>
      <c r="Q26" s="18">
        <f t="shared" ref="Q26" si="7">SUM(Q18:Q25)</f>
        <v>15683.353333333333</v>
      </c>
    </row>
    <row r="27" spans="1:17" x14ac:dyDescent="0.2">
      <c r="A27" s="44" t="s">
        <v>48</v>
      </c>
      <c r="B27" s="44"/>
      <c r="C27" s="44"/>
      <c r="D27" s="13"/>
      <c r="E27" s="26"/>
      <c r="F27" s="26"/>
      <c r="G27" s="18"/>
      <c r="H27" s="18"/>
      <c r="I27" s="39"/>
      <c r="J27" s="18"/>
      <c r="K27" s="18"/>
      <c r="L27" s="18"/>
      <c r="M27" s="24" t="s">
        <v>74</v>
      </c>
      <c r="N27" s="18">
        <f>N26/199</f>
        <v>135.65829145728642</v>
      </c>
      <c r="O27" s="10"/>
      <c r="P27" s="18"/>
      <c r="Q27" s="18"/>
    </row>
    <row r="28" spans="1:17" x14ac:dyDescent="0.2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35"/>
    </row>
    <row r="29" spans="1:17" x14ac:dyDescent="0.2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35"/>
    </row>
    <row r="30" spans="1:17" x14ac:dyDescent="0.2">
      <c r="A30" s="49" t="s">
        <v>73</v>
      </c>
    </row>
  </sheetData>
  <pageMargins left="0.7" right="0.7" top="0.75" bottom="0.75" header="0.3" footer="0.3"/>
  <pageSetup scale="7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workbookViewId="0">
      <selection activeCell="A4" sqref="A4:D19"/>
    </sheetView>
  </sheetViews>
  <sheetFormatPr defaultRowHeight="12.75" x14ac:dyDescent="0.2"/>
  <cols>
    <col min="1" max="1" width="22" customWidth="1"/>
    <col min="2" max="2" width="17.6640625" bestFit="1" customWidth="1"/>
    <col min="3" max="3" width="10" bestFit="1" customWidth="1"/>
    <col min="4" max="4" width="12" bestFit="1" customWidth="1"/>
    <col min="5" max="5" width="3.1640625" customWidth="1"/>
    <col min="6" max="6" width="22" bestFit="1" customWidth="1"/>
    <col min="7" max="7" width="17.6640625" bestFit="1" customWidth="1"/>
    <col min="8" max="8" width="7.6640625" bestFit="1" customWidth="1"/>
    <col min="9" max="9" width="12" bestFit="1" customWidth="1"/>
  </cols>
  <sheetData>
    <row r="3" spans="1:9" x14ac:dyDescent="0.2">
      <c r="A3" s="46" t="s">
        <v>54</v>
      </c>
      <c r="B3" s="46" t="s">
        <v>52</v>
      </c>
      <c r="F3" s="46" t="s">
        <v>71</v>
      </c>
      <c r="G3" s="46" t="s">
        <v>52</v>
      </c>
    </row>
    <row r="4" spans="1:9" x14ac:dyDescent="0.2">
      <c r="A4" s="46" t="s">
        <v>55</v>
      </c>
      <c r="B4" s="27" t="s">
        <v>50</v>
      </c>
      <c r="C4" s="27" t="s">
        <v>49</v>
      </c>
      <c r="D4" s="27" t="s">
        <v>53</v>
      </c>
      <c r="F4" s="46" t="s">
        <v>55</v>
      </c>
      <c r="G4" s="27" t="s">
        <v>50</v>
      </c>
      <c r="H4" s="27" t="s">
        <v>49</v>
      </c>
      <c r="I4" s="27" t="s">
        <v>53</v>
      </c>
    </row>
    <row r="5" spans="1:9" x14ac:dyDescent="0.2">
      <c r="A5" t="s">
        <v>59</v>
      </c>
      <c r="B5" s="47">
        <v>3137</v>
      </c>
      <c r="C5" s="47">
        <v>371977</v>
      </c>
      <c r="D5" s="47">
        <v>375114</v>
      </c>
      <c r="F5" t="s">
        <v>59</v>
      </c>
      <c r="G5" s="47">
        <v>4380</v>
      </c>
      <c r="H5" s="47">
        <v>-1286</v>
      </c>
      <c r="I5" s="47">
        <v>3094</v>
      </c>
    </row>
    <row r="6" spans="1:9" x14ac:dyDescent="0.2">
      <c r="A6" t="s">
        <v>66</v>
      </c>
      <c r="B6" s="47">
        <v>944</v>
      </c>
      <c r="C6" s="47"/>
      <c r="D6" s="47">
        <v>944</v>
      </c>
      <c r="F6" t="s">
        <v>66</v>
      </c>
      <c r="G6" s="47">
        <v>1405</v>
      </c>
      <c r="H6" s="47"/>
      <c r="I6" s="47">
        <v>1405</v>
      </c>
    </row>
    <row r="7" spans="1:9" x14ac:dyDescent="0.2">
      <c r="A7" t="s">
        <v>67</v>
      </c>
      <c r="B7" s="47">
        <v>550</v>
      </c>
      <c r="C7" s="47"/>
      <c r="D7" s="47">
        <v>550</v>
      </c>
      <c r="F7" t="s">
        <v>67</v>
      </c>
      <c r="G7" s="47">
        <v>903</v>
      </c>
      <c r="H7" s="47"/>
      <c r="I7" s="47">
        <v>903</v>
      </c>
    </row>
    <row r="8" spans="1:9" x14ac:dyDescent="0.2">
      <c r="A8" t="s">
        <v>70</v>
      </c>
      <c r="B8" s="47">
        <v>1641</v>
      </c>
      <c r="C8" s="47"/>
      <c r="D8" s="47">
        <v>1641</v>
      </c>
      <c r="F8" t="s">
        <v>70</v>
      </c>
      <c r="G8" s="47">
        <v>2694</v>
      </c>
      <c r="H8" s="47"/>
      <c r="I8" s="47">
        <v>2694</v>
      </c>
    </row>
    <row r="9" spans="1:9" x14ac:dyDescent="0.2">
      <c r="A9" t="s">
        <v>60</v>
      </c>
      <c r="B9" s="47"/>
      <c r="C9" s="47">
        <v>43439</v>
      </c>
      <c r="D9" s="47">
        <v>43439</v>
      </c>
      <c r="F9" t="s">
        <v>60</v>
      </c>
      <c r="G9" s="47"/>
      <c r="H9" s="47">
        <v>-566</v>
      </c>
      <c r="I9" s="47">
        <v>-566</v>
      </c>
    </row>
    <row r="10" spans="1:9" x14ac:dyDescent="0.2">
      <c r="A10" t="s">
        <v>56</v>
      </c>
      <c r="B10" s="47">
        <v>1803</v>
      </c>
      <c r="C10" s="47"/>
      <c r="D10" s="47">
        <v>1803</v>
      </c>
      <c r="F10" t="s">
        <v>56</v>
      </c>
      <c r="G10" s="47">
        <v>2683</v>
      </c>
      <c r="H10" s="47"/>
      <c r="I10" s="47">
        <v>2683</v>
      </c>
    </row>
    <row r="11" spans="1:9" x14ac:dyDescent="0.2">
      <c r="A11" t="s">
        <v>61</v>
      </c>
      <c r="B11" s="47"/>
      <c r="C11" s="47">
        <v>19710</v>
      </c>
      <c r="D11" s="47">
        <v>19710</v>
      </c>
      <c r="F11" t="s">
        <v>61</v>
      </c>
      <c r="G11" s="47"/>
      <c r="H11" s="47">
        <v>145</v>
      </c>
      <c r="I11" s="47">
        <v>145</v>
      </c>
    </row>
    <row r="12" spans="1:9" x14ac:dyDescent="0.2">
      <c r="A12" t="s">
        <v>62</v>
      </c>
      <c r="B12" s="47"/>
      <c r="C12" s="47">
        <v>47303</v>
      </c>
      <c r="D12" s="47">
        <v>47303</v>
      </c>
      <c r="F12" t="s">
        <v>62</v>
      </c>
      <c r="G12" s="47"/>
      <c r="H12" s="47">
        <v>347</v>
      </c>
      <c r="I12" s="47">
        <v>347</v>
      </c>
    </row>
    <row r="13" spans="1:9" x14ac:dyDescent="0.2">
      <c r="A13" t="s">
        <v>63</v>
      </c>
      <c r="B13" s="47"/>
      <c r="C13" s="47">
        <v>78839</v>
      </c>
      <c r="D13" s="47">
        <v>78839</v>
      </c>
      <c r="F13" t="s">
        <v>63</v>
      </c>
      <c r="G13" s="47"/>
      <c r="H13" s="47">
        <v>578</v>
      </c>
      <c r="I13" s="47">
        <v>578</v>
      </c>
    </row>
    <row r="14" spans="1:9" x14ac:dyDescent="0.2">
      <c r="A14" t="s">
        <v>64</v>
      </c>
      <c r="B14" s="47"/>
      <c r="C14" s="47">
        <v>23652</v>
      </c>
      <c r="D14" s="47">
        <v>23652</v>
      </c>
      <c r="F14" t="s">
        <v>64</v>
      </c>
      <c r="G14" s="47"/>
      <c r="H14" s="47">
        <v>173</v>
      </c>
      <c r="I14" s="47">
        <v>173</v>
      </c>
    </row>
    <row r="15" spans="1:9" x14ac:dyDescent="0.2">
      <c r="A15" t="s">
        <v>65</v>
      </c>
      <c r="B15" s="47"/>
      <c r="C15" s="47">
        <v>39419</v>
      </c>
      <c r="D15" s="47">
        <v>39419</v>
      </c>
      <c r="F15" t="s">
        <v>65</v>
      </c>
      <c r="G15" s="47"/>
      <c r="H15" s="47">
        <v>289</v>
      </c>
      <c r="I15" s="47">
        <v>289</v>
      </c>
    </row>
    <row r="16" spans="1:9" x14ac:dyDescent="0.2">
      <c r="A16" t="s">
        <v>57</v>
      </c>
      <c r="B16" s="47">
        <v>1641</v>
      </c>
      <c r="C16" s="47"/>
      <c r="D16" s="47">
        <v>1641</v>
      </c>
      <c r="F16" t="s">
        <v>57</v>
      </c>
      <c r="G16" s="47">
        <v>2694</v>
      </c>
      <c r="H16" s="47"/>
      <c r="I16" s="47">
        <v>2694</v>
      </c>
    </row>
    <row r="17" spans="1:9" x14ac:dyDescent="0.2">
      <c r="A17" t="s">
        <v>68</v>
      </c>
      <c r="B17" s="47">
        <v>3517</v>
      </c>
      <c r="C17" s="47"/>
      <c r="D17" s="47">
        <v>3517</v>
      </c>
      <c r="F17" t="s">
        <v>68</v>
      </c>
      <c r="G17" s="47">
        <v>5232</v>
      </c>
      <c r="H17" s="47"/>
      <c r="I17" s="47">
        <v>5232</v>
      </c>
    </row>
    <row r="18" spans="1:9" x14ac:dyDescent="0.2">
      <c r="A18" t="s">
        <v>69</v>
      </c>
      <c r="B18" s="47">
        <v>4267</v>
      </c>
      <c r="C18" s="47"/>
      <c r="D18" s="47">
        <v>4267</v>
      </c>
      <c r="F18" t="s">
        <v>69</v>
      </c>
      <c r="G18" s="47">
        <v>7005</v>
      </c>
      <c r="H18" s="47"/>
      <c r="I18" s="47">
        <v>7005</v>
      </c>
    </row>
    <row r="19" spans="1:9" x14ac:dyDescent="0.2">
      <c r="A19" t="s">
        <v>53</v>
      </c>
      <c r="B19" s="47">
        <v>17500</v>
      </c>
      <c r="C19" s="47">
        <v>624339</v>
      </c>
      <c r="D19" s="47">
        <v>641839</v>
      </c>
      <c r="F19" t="s">
        <v>53</v>
      </c>
      <c r="G19" s="47">
        <v>26996</v>
      </c>
      <c r="H19" s="47">
        <v>-320</v>
      </c>
      <c r="I19" s="47">
        <v>26676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Reserves</vt:lpstr>
      <vt:lpstr>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Davies</cp:lastModifiedBy>
  <cp:lastPrinted>2016-09-27T10:02:37Z</cp:lastPrinted>
  <dcterms:created xsi:type="dcterms:W3CDTF">2016-09-12T12:23:51Z</dcterms:created>
  <dcterms:modified xsi:type="dcterms:W3CDTF">2016-09-27T10:02:59Z</dcterms:modified>
</cp:coreProperties>
</file>